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248df0880fd95f/Desktop/INTERLOCAL AGREEMENT/"/>
    </mc:Choice>
  </mc:AlternateContent>
  <xr:revisionPtr revIDLastSave="6" documentId="8_{7BE27E48-CFF2-4A5E-9858-8B06C4121559}" xr6:coauthVersionLast="47" xr6:coauthVersionMax="47" xr10:uidLastSave="{921C4681-D04E-4A7E-9FBE-673F2641654A}"/>
  <bookViews>
    <workbookView xWindow="-120" yWindow="-120" windowWidth="29040" windowHeight="15720" xr2:uid="{4C02691B-3F60-4F5F-A008-28CD5299C9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 s="1"/>
  <c r="B14" i="1"/>
  <c r="C13" i="1"/>
  <c r="C12" i="1"/>
  <c r="C11" i="1"/>
  <c r="K22" i="1"/>
  <c r="M22" i="1" s="1"/>
  <c r="K21" i="1"/>
  <c r="M21" i="1" s="1"/>
  <c r="K20" i="1"/>
  <c r="M20" i="1" s="1"/>
  <c r="K19" i="1"/>
  <c r="M19" i="1" s="1"/>
  <c r="B6" i="1"/>
  <c r="F6" i="1" s="1"/>
  <c r="G6" i="1" s="1"/>
  <c r="I6" i="1" s="1"/>
  <c r="K14" i="1" l="1"/>
  <c r="I14" i="1"/>
  <c r="H14" i="1"/>
  <c r="K6" i="1"/>
  <c r="H6" i="1"/>
  <c r="L6" i="1" s="1"/>
  <c r="M6" i="1" s="1"/>
  <c r="N6" i="1" s="1"/>
  <c r="D4" i="1" s="1"/>
  <c r="C3" i="1"/>
  <c r="C4" i="1"/>
  <c r="C5" i="1"/>
  <c r="L14" i="1" l="1"/>
  <c r="M14" i="1" s="1"/>
  <c r="N14" i="1" s="1"/>
  <c r="D5" i="1"/>
  <c r="D3" i="1"/>
  <c r="D7" i="1" l="1"/>
  <c r="E8" i="1" s="1"/>
  <c r="D12" i="1"/>
  <c r="D13" i="1"/>
  <c r="D11" i="1"/>
  <c r="D15" i="1" s="1"/>
  <c r="E16" i="1" s="1"/>
</calcChain>
</file>

<file path=xl/sharedStrings.xml><?xml version="1.0" encoding="utf-8"?>
<sst xmlns="http://schemas.openxmlformats.org/spreadsheetml/2006/main" count="53" uniqueCount="34">
  <si>
    <t>Hyde Park</t>
  </si>
  <si>
    <t>Johnson</t>
  </si>
  <si>
    <t>Wolcott</t>
  </si>
  <si>
    <t>Hours/week</t>
  </si>
  <si>
    <t>total</t>
  </si>
  <si>
    <t>share</t>
  </si>
  <si>
    <t>hourly rate</t>
  </si>
  <si>
    <t>salary only annual</t>
  </si>
  <si>
    <t>annual hours'</t>
  </si>
  <si>
    <t>FICA costs</t>
  </si>
  <si>
    <t>single</t>
  </si>
  <si>
    <t>couple</t>
  </si>
  <si>
    <t>family</t>
  </si>
  <si>
    <t>parent/child</t>
  </si>
  <si>
    <t>annual</t>
  </si>
  <si>
    <t>pro rata</t>
  </si>
  <si>
    <t>cost</t>
  </si>
  <si>
    <t>worst case</t>
  </si>
  <si>
    <t>best case</t>
  </si>
  <si>
    <t>retirement</t>
  </si>
  <si>
    <t>subtotal</t>
  </si>
  <si>
    <t xml:space="preserve">Est. Cost/Town </t>
  </si>
  <si>
    <t>LCPC Service fees</t>
  </si>
  <si>
    <t>total cost (no mileage)</t>
  </si>
  <si>
    <t>per/mo.</t>
  </si>
  <si>
    <t>lump sum</t>
  </si>
  <si>
    <t>cost of wage and benefits per hour</t>
  </si>
  <si>
    <t xml:space="preserve">Health Ins </t>
  </si>
  <si>
    <t>WC/UI</t>
  </si>
  <si>
    <t>Workers Comp and Unemployment Insurace are based on $x/100 of salary. The 2.5% is probably high.</t>
  </si>
  <si>
    <t>silver reflective standard 2023</t>
  </si>
  <si>
    <t xml:space="preserve">The lump sum figure for health isurance is based on 40% of 2023 rate for family plan  </t>
  </si>
  <si>
    <t>FOR REFFERENCE ONLY</t>
  </si>
  <si>
    <t>Cost estimates and scenarios Shared Assessor position LCPC Service Contract: scearios at $25 and $30/hr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</si>
</sst>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9" fontId="0" fillId="0" borderId="0" xfId="1" applyNumberFormat="1" applyFont="1"/>
    <xf numFmtId="44" fontId="2" fillId="0" borderId="0" xfId="0" applyNumberFormat="1" applyFont="1"/>
    <xf numFmtId="0" fontId="0" fillId="2" borderId="0" xfId="0" applyFill="1"/>
    <xf numFmtId="44" fontId="2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9" fontId="0" fillId="2" borderId="0" xfId="0" applyNumberFormat="1" applyFill="1"/>
    <xf numFmtId="44" fontId="0" fillId="2" borderId="0" xfId="0" applyNumberFormat="1" applyFill="1"/>
    <xf numFmtId="0" fontId="2" fillId="2" borderId="0" xfId="0" applyFont="1" applyFill="1"/>
    <xf numFmtId="0" fontId="0" fillId="3" borderId="0" xfId="0" applyFill="1"/>
    <xf numFmtId="10" fontId="0" fillId="3" borderId="0" xfId="0" applyNumberFormat="1" applyFill="1"/>
    <xf numFmtId="44" fontId="0" fillId="3" borderId="0" xfId="1" applyFont="1" applyFill="1"/>
    <xf numFmtId="44" fontId="3" fillId="0" borderId="0" xfId="0" applyNumberFormat="1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399D-3A4B-4AA9-83DB-C38D4099344E}">
  <dimension ref="A1:N29"/>
  <sheetViews>
    <sheetView tabSelected="1" workbookViewId="0">
      <selection activeCell="F16" sqref="F16"/>
    </sheetView>
  </sheetViews>
  <sheetFormatPr defaultRowHeight="15" x14ac:dyDescent="0.25"/>
  <cols>
    <col min="1" max="1" width="17.7109375" customWidth="1"/>
    <col min="2" max="2" width="10.28515625" customWidth="1"/>
    <col min="3" max="3" width="11.42578125" customWidth="1"/>
    <col min="4" max="4" width="14.140625" customWidth="1"/>
    <col min="5" max="5" width="10.5703125" customWidth="1"/>
    <col min="6" max="6" width="11.7109375" customWidth="1"/>
    <col min="7" max="7" width="13" customWidth="1"/>
    <col min="8" max="9" width="11" customWidth="1"/>
    <col min="10" max="10" width="14.42578125" customWidth="1"/>
    <col min="11" max="11" width="17" customWidth="1"/>
    <col min="12" max="12" width="17.140625" customWidth="1"/>
    <col min="13" max="13" width="12.28515625" customWidth="1"/>
    <col min="14" max="14" width="14.42578125" customWidth="1"/>
  </cols>
  <sheetData>
    <row r="1" spans="1:14" x14ac:dyDescent="0.25">
      <c r="A1" s="9" t="s">
        <v>33</v>
      </c>
    </row>
    <row r="2" spans="1:14" ht="30" x14ac:dyDescent="0.25">
      <c r="B2" t="s">
        <v>3</v>
      </c>
      <c r="C2" t="s">
        <v>5</v>
      </c>
      <c r="D2" s="11" t="s">
        <v>21</v>
      </c>
      <c r="E2" t="s">
        <v>6</v>
      </c>
      <c r="F2" t="s">
        <v>8</v>
      </c>
      <c r="G2" s="11" t="s">
        <v>7</v>
      </c>
      <c r="H2" t="s">
        <v>9</v>
      </c>
      <c r="I2" t="s">
        <v>28</v>
      </c>
      <c r="J2" s="7" t="s">
        <v>27</v>
      </c>
      <c r="K2" t="s">
        <v>19</v>
      </c>
      <c r="L2" t="s">
        <v>20</v>
      </c>
      <c r="M2" s="11" t="s">
        <v>22</v>
      </c>
      <c r="N2" s="11" t="s">
        <v>23</v>
      </c>
    </row>
    <row r="3" spans="1:14" x14ac:dyDescent="0.25">
      <c r="A3" t="s">
        <v>0</v>
      </c>
      <c r="B3">
        <v>8</v>
      </c>
      <c r="C3" s="1">
        <f>B3/B6</f>
        <v>0.4</v>
      </c>
      <c r="D3" s="2">
        <f>N6*C3</f>
        <v>18066.72</v>
      </c>
      <c r="H3" s="1">
        <v>7.6499999999999999E-2</v>
      </c>
      <c r="I3" s="1">
        <v>2.5000000000000001E-2</v>
      </c>
      <c r="J3" s="7" t="s">
        <v>25</v>
      </c>
      <c r="K3" s="4"/>
      <c r="M3" s="4">
        <v>0.2</v>
      </c>
    </row>
    <row r="4" spans="1:14" x14ac:dyDescent="0.25">
      <c r="A4" s="15" t="s">
        <v>1</v>
      </c>
      <c r="B4" s="15">
        <v>8</v>
      </c>
      <c r="C4" s="16">
        <f>B4/B6</f>
        <v>0.4</v>
      </c>
      <c r="D4" s="17">
        <f>N6*C4</f>
        <v>18066.72</v>
      </c>
      <c r="J4" s="7"/>
    </row>
    <row r="5" spans="1:14" x14ac:dyDescent="0.25">
      <c r="A5" t="s">
        <v>2</v>
      </c>
      <c r="B5">
        <v>4</v>
      </c>
      <c r="C5" s="1">
        <f>B5/B6</f>
        <v>0.2</v>
      </c>
      <c r="D5" s="2">
        <f>N6*C5</f>
        <v>9033.36</v>
      </c>
      <c r="J5" s="12"/>
    </row>
    <row r="6" spans="1:14" x14ac:dyDescent="0.25">
      <c r="A6" t="s">
        <v>4</v>
      </c>
      <c r="B6">
        <f>SUM(B3:B5)</f>
        <v>20</v>
      </c>
      <c r="E6" s="8">
        <v>25</v>
      </c>
      <c r="F6" s="9">
        <f>B6*52</f>
        <v>1040</v>
      </c>
      <c r="G6" s="3">
        <f>E6*F6</f>
        <v>26000</v>
      </c>
      <c r="H6" s="3">
        <f>G6*H3</f>
        <v>1989</v>
      </c>
      <c r="I6" s="3">
        <f>G6*I3</f>
        <v>650</v>
      </c>
      <c r="J6" s="13">
        <v>9000</v>
      </c>
      <c r="K6" s="3">
        <f>G6*K3</f>
        <v>0</v>
      </c>
      <c r="L6" s="3">
        <f>SUM(G6:K6)</f>
        <v>37639</v>
      </c>
      <c r="M6" s="3">
        <f>L6*M3</f>
        <v>7527.8</v>
      </c>
      <c r="N6" s="6">
        <f>L6+M6</f>
        <v>45166.8</v>
      </c>
    </row>
    <row r="7" spans="1:14" x14ac:dyDescent="0.25">
      <c r="D7" s="6">
        <f>SUM(D3:D6)</f>
        <v>45166.8</v>
      </c>
      <c r="J7" s="7"/>
    </row>
    <row r="8" spans="1:14" ht="15.75" x14ac:dyDescent="0.25">
      <c r="A8" s="9" t="s">
        <v>26</v>
      </c>
      <c r="E8" s="18">
        <f>D7/F6</f>
        <v>43.429615384615389</v>
      </c>
      <c r="J8" s="7"/>
    </row>
    <row r="9" spans="1:14" x14ac:dyDescent="0.25">
      <c r="J9" s="7"/>
    </row>
    <row r="10" spans="1:14" ht="30" x14ac:dyDescent="0.25">
      <c r="A10" s="9"/>
      <c r="B10" s="9" t="s">
        <v>3</v>
      </c>
      <c r="C10" s="9" t="s">
        <v>5</v>
      </c>
      <c r="D10" s="10" t="s">
        <v>21</v>
      </c>
      <c r="E10" s="9" t="s">
        <v>6</v>
      </c>
      <c r="F10" s="9" t="s">
        <v>8</v>
      </c>
      <c r="G10" s="10" t="s">
        <v>7</v>
      </c>
      <c r="H10" s="9" t="s">
        <v>9</v>
      </c>
      <c r="I10" s="9" t="s">
        <v>28</v>
      </c>
      <c r="J10" s="14" t="s">
        <v>27</v>
      </c>
      <c r="K10" s="9" t="s">
        <v>19</v>
      </c>
      <c r="L10" s="9" t="s">
        <v>20</v>
      </c>
      <c r="M10" s="10" t="s">
        <v>22</v>
      </c>
      <c r="N10" s="10" t="s">
        <v>23</v>
      </c>
    </row>
    <row r="11" spans="1:14" x14ac:dyDescent="0.25">
      <c r="A11" t="s">
        <v>0</v>
      </c>
      <c r="B11">
        <v>8</v>
      </c>
      <c r="C11" s="1">
        <f>B11/B14</f>
        <v>0.4</v>
      </c>
      <c r="D11" s="2">
        <f>N14*C11</f>
        <v>20816.064000000002</v>
      </c>
      <c r="H11" s="1">
        <v>7.6499999999999999E-2</v>
      </c>
      <c r="I11" s="1">
        <v>2.5000000000000001E-2</v>
      </c>
      <c r="J11" s="7" t="s">
        <v>25</v>
      </c>
      <c r="K11" s="4"/>
      <c r="M11" s="4">
        <v>0.2</v>
      </c>
    </row>
    <row r="12" spans="1:14" x14ac:dyDescent="0.25">
      <c r="A12" s="15" t="s">
        <v>1</v>
      </c>
      <c r="B12" s="15">
        <v>8</v>
      </c>
      <c r="C12" s="16">
        <f>B12/B14</f>
        <v>0.4</v>
      </c>
      <c r="D12" s="17">
        <f>N14*C12</f>
        <v>20816.064000000002</v>
      </c>
      <c r="J12" s="7"/>
    </row>
    <row r="13" spans="1:14" x14ac:dyDescent="0.25">
      <c r="A13" t="s">
        <v>2</v>
      </c>
      <c r="B13">
        <v>4</v>
      </c>
      <c r="C13" s="1">
        <f>B13/B14</f>
        <v>0.2</v>
      </c>
      <c r="D13" s="2">
        <f>N14*C13</f>
        <v>10408.032000000001</v>
      </c>
      <c r="J13" s="12"/>
    </row>
    <row r="14" spans="1:14" x14ac:dyDescent="0.25">
      <c r="A14" t="s">
        <v>4</v>
      </c>
      <c r="B14" s="9">
        <f>SUM(B11:B13)</f>
        <v>20</v>
      </c>
      <c r="E14" s="8">
        <v>30</v>
      </c>
      <c r="F14" s="9">
        <f>B14*52</f>
        <v>1040</v>
      </c>
      <c r="G14" s="3">
        <f>E14*F14</f>
        <v>31200</v>
      </c>
      <c r="H14" s="3">
        <f>G14*H11</f>
        <v>2386.8000000000002</v>
      </c>
      <c r="I14" s="3">
        <f>G14*I11</f>
        <v>780</v>
      </c>
      <c r="J14" s="13">
        <v>9000</v>
      </c>
      <c r="K14" s="3">
        <f>G14*K11</f>
        <v>0</v>
      </c>
      <c r="L14" s="3">
        <f>SUM(G14:K14)</f>
        <v>43366.8</v>
      </c>
      <c r="M14" s="3">
        <f>L14*M11</f>
        <v>8673.36</v>
      </c>
      <c r="N14" s="6">
        <f>L14+M14</f>
        <v>52040.160000000003</v>
      </c>
    </row>
    <row r="15" spans="1:14" x14ac:dyDescent="0.25">
      <c r="D15" s="6">
        <f>SUM(D11:D14)</f>
        <v>52040.160000000003</v>
      </c>
    </row>
    <row r="16" spans="1:14" ht="15.75" x14ac:dyDescent="0.25">
      <c r="A16" s="9" t="s">
        <v>26</v>
      </c>
      <c r="E16" s="18">
        <f>D15/F14</f>
        <v>50.03861538461539</v>
      </c>
    </row>
    <row r="18" spans="1:14" x14ac:dyDescent="0.25">
      <c r="G18" t="s">
        <v>30</v>
      </c>
      <c r="J18" t="s">
        <v>24</v>
      </c>
      <c r="K18" t="s">
        <v>14</v>
      </c>
      <c r="L18" t="s">
        <v>15</v>
      </c>
      <c r="M18" t="s">
        <v>16</v>
      </c>
    </row>
    <row r="19" spans="1:14" x14ac:dyDescent="0.25">
      <c r="A19" t="s">
        <v>31</v>
      </c>
      <c r="H19" t="s">
        <v>10</v>
      </c>
      <c r="J19" s="2">
        <v>667</v>
      </c>
      <c r="K19" s="2">
        <f>J19*12</f>
        <v>8004</v>
      </c>
      <c r="L19" s="5">
        <v>0.4</v>
      </c>
      <c r="M19" s="3">
        <f>K19*L19</f>
        <v>3201.6000000000004</v>
      </c>
      <c r="N19" t="s">
        <v>18</v>
      </c>
    </row>
    <row r="20" spans="1:14" x14ac:dyDescent="0.25">
      <c r="A20" t="s">
        <v>29</v>
      </c>
      <c r="H20" t="s">
        <v>11</v>
      </c>
      <c r="J20" s="2">
        <v>1334</v>
      </c>
      <c r="K20" s="2">
        <f t="shared" ref="K20:K22" si="0">J20*12</f>
        <v>16008</v>
      </c>
      <c r="L20" s="5">
        <v>0.4</v>
      </c>
      <c r="M20" s="3">
        <f t="shared" ref="M20:M22" si="1">K20*L20</f>
        <v>6403.2000000000007</v>
      </c>
    </row>
    <row r="21" spans="1:14" x14ac:dyDescent="0.25">
      <c r="H21" t="s">
        <v>13</v>
      </c>
      <c r="J21" s="2">
        <v>1287</v>
      </c>
      <c r="K21" s="2">
        <f t="shared" si="0"/>
        <v>15444</v>
      </c>
      <c r="L21" s="5">
        <v>0.4</v>
      </c>
      <c r="M21" s="3">
        <f t="shared" si="1"/>
        <v>6177.6</v>
      </c>
    </row>
    <row r="22" spans="1:14" x14ac:dyDescent="0.25">
      <c r="H22" t="s">
        <v>12</v>
      </c>
      <c r="J22" s="2">
        <v>1875</v>
      </c>
      <c r="K22" s="2">
        <f t="shared" si="0"/>
        <v>22500</v>
      </c>
      <c r="L22" s="5">
        <v>0.4</v>
      </c>
      <c r="M22" s="3">
        <f t="shared" si="1"/>
        <v>9000</v>
      </c>
      <c r="N22" t="s">
        <v>17</v>
      </c>
    </row>
    <row r="29" spans="1:14" ht="92.25" x14ac:dyDescent="1.35">
      <c r="G29" s="19" t="s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Hastings</dc:creator>
  <cp:lastModifiedBy>Terri Sabens</cp:lastModifiedBy>
  <dcterms:created xsi:type="dcterms:W3CDTF">2022-10-01T16:45:50Z</dcterms:created>
  <dcterms:modified xsi:type="dcterms:W3CDTF">2025-11-21T22:12:04Z</dcterms:modified>
</cp:coreProperties>
</file>